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D1A37A2-8331-45F0-AF4A-ED5AEA2AB80C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Лист1" sheetId="4" r:id="rId1"/>
    <sheet name="Лист3" sheetId="3" r:id="rId2"/>
    <sheet name="Лист2" sheetId="2" r:id="rId3"/>
    <sheet name="Круг" sheetId="1" r:id="rId4"/>
  </sheets>
  <definedNames>
    <definedName name="_Hlk118403681" localSheetId="0">Лист1!$A$9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1" l="1"/>
  <c r="B8" i="2"/>
  <c r="B8" i="1"/>
  <c r="B9" i="2"/>
  <c r="B9" i="1"/>
  <c r="B10" i="2"/>
  <c r="B10" i="1"/>
  <c r="B11" i="2"/>
  <c r="B11" i="1"/>
  <c r="B12" i="2"/>
  <c r="B12" i="1"/>
  <c r="G16" i="4"/>
  <c r="G18" i="4"/>
  <c r="G20" i="4"/>
  <c r="G22" i="4"/>
  <c r="G24" i="4"/>
  <c r="G26" i="4"/>
  <c r="G28" i="4"/>
  <c r="G30" i="4"/>
  <c r="G32" i="4"/>
  <c r="G14" i="4"/>
  <c r="M4" i="1"/>
  <c r="B7" i="2"/>
  <c r="B6" i="2"/>
  <c r="B5" i="2"/>
  <c r="B4" i="2"/>
  <c r="B3" i="2"/>
  <c r="M5" i="1"/>
  <c r="M6" i="1"/>
  <c r="M7" i="1"/>
  <c r="M8" i="1"/>
  <c r="M9" i="1"/>
  <c r="M10" i="1"/>
  <c r="M11" i="1"/>
  <c r="M3" i="1"/>
  <c r="B6" i="1"/>
  <c r="L2" i="1"/>
  <c r="K2" i="1"/>
  <c r="B7" i="1"/>
  <c r="J2" i="1"/>
  <c r="C20" i="2"/>
  <c r="C22" i="2"/>
  <c r="D16" i="2"/>
  <c r="B2" i="3"/>
  <c r="C2" i="3"/>
  <c r="B3" i="3"/>
  <c r="B4" i="3"/>
  <c r="B5" i="3"/>
  <c r="B5" i="1"/>
  <c r="I2" i="1"/>
  <c r="B4" i="1"/>
  <c r="H2" i="1"/>
  <c r="B3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<sst xmlns="http://schemas.openxmlformats.org/spreadsheetml/2006/main" count="83" uniqueCount="77">
  <si>
    <t>Робот 1</t>
  </si>
  <si>
    <t>Робот 2</t>
  </si>
  <si>
    <t>Робот 3</t>
  </si>
  <si>
    <t>Робот 4</t>
  </si>
  <si>
    <t>Робот 5</t>
  </si>
  <si>
    <t>Робот 6</t>
  </si>
  <si>
    <t>Робот 7</t>
  </si>
  <si>
    <t>Робот 8</t>
  </si>
  <si>
    <t>ИТОГО</t>
  </si>
  <si>
    <t>Название команды</t>
  </si>
  <si>
    <t>№</t>
  </si>
  <si>
    <t>ЧИСЛО КОМАНД</t>
  </si>
  <si>
    <t>Число поединков</t>
  </si>
  <si>
    <t>Время на один поединок (мин)</t>
  </si>
  <si>
    <t>Общее время</t>
  </si>
  <si>
    <t>Олимп</t>
  </si>
  <si>
    <t>Финал</t>
  </si>
  <si>
    <t>КРУГОВАЯ СИСТЕМА</t>
  </si>
  <si>
    <t>Робот 9</t>
  </si>
  <si>
    <t>Робот 10</t>
  </si>
  <si>
    <t>Робот 11</t>
  </si>
  <si>
    <t xml:space="preserve">УТВЕРЖДАЮ </t>
  </si>
  <si>
    <t>Председатель жюри</t>
  </si>
  <si>
    <t>_____________ А.П.Урбан</t>
  </si>
  <si>
    <t>ПРОТОКОЛ РЕЗУЛЬТАТОВ</t>
  </si>
  <si>
    <t>городского турнира-состязания по робототехнике</t>
  </si>
  <si>
    <t>в рамках городской Недели юных техников спортсменов «ТехноСтарт»</t>
  </si>
  <si>
    <t>конкурс «Робосумо»</t>
  </si>
  <si>
    <t>2023/2024 учебный год</t>
  </si>
  <si>
    <t>п/п</t>
  </si>
  <si>
    <t>Ф.И.О. участника</t>
  </si>
  <si>
    <t>Район, УО,</t>
  </si>
  <si>
    <t xml:space="preserve">ФИО педагога, </t>
  </si>
  <si>
    <t>телефон</t>
  </si>
  <si>
    <t>Вес робота</t>
  </si>
  <si>
    <t>Отборочный тур</t>
  </si>
  <si>
    <t>Итого</t>
  </si>
  <si>
    <t>Место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</si>
  <si>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</si>
  <si>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Лашкевич Андрей</t>
  </si>
  <si>
    <t>Прохоров Ростислав</t>
  </si>
  <si>
    <r>
      <t xml:space="preserve">МГДДиМ, </t>
    </r>
    <r>
      <rPr>
        <sz val="10"/>
        <color theme="1"/>
        <rFont val="Times New Roman"/>
        <family val="1"/>
        <charset val="204"/>
      </rPr>
      <t>Самсонов А.С.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</si>
  <si>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</si>
  <si>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Секретарь Степан</t>
  </si>
  <si>
    <t>Крицкий Максим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</si>
  <si>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</si>
  <si>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Каленков Глеб</t>
  </si>
  <si>
    <t>Сухоруков Михаил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</si>
  <si>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</si>
  <si>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Цыбин Макар</t>
  </si>
  <si>
    <t>Швайбович Михаил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</si>
  <si>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</si>
  <si>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Саттаров Иван</t>
  </si>
  <si>
    <t>Гребенников Ярослав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</si>
  <si>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</si>
  <si>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</si>
  <si>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Сорока Роман </t>
  </si>
  <si>
    <t>Романов Александр</t>
  </si>
  <si>
    <r>
      <t>Заводской,</t>
    </r>
    <r>
      <rPr>
        <sz val="10"/>
        <color theme="1"/>
        <rFont val="Times New Roman"/>
        <family val="1"/>
        <charset val="204"/>
      </rPr>
      <t xml:space="preserve"> ЧП «Роботек», Кулакова Е.П. 298125736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</si>
  <si>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</si>
  <si>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Нестерович Захар</t>
  </si>
  <si>
    <t>Германчук Иван</t>
  </si>
  <si>
    <r>
      <t xml:space="preserve">Московский, </t>
    </r>
    <r>
      <rPr>
        <sz val="10"/>
        <color theme="1"/>
        <rFont val="Times New Roman"/>
        <family val="1"/>
        <charset val="204"/>
      </rPr>
      <t>ГУО «Центр дополнительного образования детей и молодежи «Ранак» г. Минска», Пачина Т.В. 293540159</t>
    </r>
  </si>
  <si>
    <t xml:space="preserve">Матах Глеб </t>
  </si>
  <si>
    <t>Костенкова Анна</t>
  </si>
  <si>
    <r>
      <t xml:space="preserve">Фрунзенский, </t>
    </r>
    <r>
      <rPr>
        <sz val="10"/>
        <color theme="1"/>
        <rFont val="Times New Roman"/>
        <family val="1"/>
        <charset val="204"/>
      </rPr>
      <t>ГУО «Средняя школа №41 г. Минска», CyberLab, Журба Г.П. 336950800</t>
    </r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</si>
  <si>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</si>
  <si>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Богданов Михаил</t>
  </si>
  <si>
    <r>
      <t xml:space="preserve">Фрунзенский, </t>
    </r>
    <r>
      <rPr>
        <sz val="10"/>
        <color theme="1"/>
        <rFont val="Times New Roman"/>
        <family val="1"/>
        <charset val="204"/>
      </rPr>
      <t>ГУО «Средняя школа №41 г. Минска», CyberLab, Баранец К.Н. 297642817</t>
    </r>
  </si>
  <si>
    <t xml:space="preserve">Исаченко Вячеслав </t>
  </si>
  <si>
    <r>
      <t xml:space="preserve">Логойский район, </t>
    </r>
    <r>
      <rPr>
        <sz val="10"/>
        <color theme="1"/>
        <rFont val="Times New Roman"/>
        <family val="1"/>
        <charset val="204"/>
      </rPr>
      <t>ГУО «Острошицкая средняя школа Логойского района», Иванчикова К.В. 293807794</t>
    </r>
  </si>
  <si>
    <t xml:space="preserve">  __________________ В.Я.Богдан</t>
  </si>
  <si>
    <t>Судьи конкурса:                     __________________ А.С.Самсонов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</si>
  <si>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</si>
  <si>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Место </t>
  </si>
  <si>
    <t>Кольцов Никита</t>
  </si>
  <si>
    <t>Иванчиков Григорий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</si>
</sst>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sz val="12"/>
      <color rgb="FFFF0000"/>
      <name val="Calibri"/>
      <scheme val="minor"/>
    </font>
    <font>
      <b/>
      <sz val="14"/>
      <color rgb="FFFF0000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left" vertical="center" indent="15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6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1" fillId="0" borderId="1" xfId="0" applyFont="1" applyBorder="1" applyAlignment="1">
      <alignment wrapText="1"/>
    </xf>
    <xf numFmtId="0" fontId="22" fillId="0" borderId="1" xfId="0" applyFont="1" applyBorder="1"/>
  </cellXfs>
  <cellStyles count="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18AFD-F8A1-430B-BF8D-783F15940298}">
  <sheetPr>
    <pageSetUpPr fitToPage="1"/>
  </sheetPr>
  <dimension ref="A1:H38"/>
  <sheetViews>
    <sheetView tabSelected="1" zoomScale="85" zoomScaleNormal="85" workbookViewId="0">
      <selection activeCell="B35" sqref="A1:H35"/>
    </sheetView>
  </sheetViews>
  <sheetFormatPr defaultRowHeight="12.75" x14ac:dyDescent="0.2"/>
  <cols>
    <col min="1" max="1" width="3.85546875" customWidth="1"/>
    <col min="2" max="2" width="26.42578125" customWidth="1"/>
    <col min="3" max="3" width="41" customWidth="1"/>
    <col min="4" max="4" width="14.42578125" customWidth="1"/>
    <col min="5" max="5" width="24.42578125" customWidth="1"/>
    <col min="6" max="6" width="16.5703125" customWidth="1"/>
    <col min="7" max="7" width="11" customWidth="1"/>
    <col min="8" max="8" width="12.28515625" customWidth="1"/>
  </cols>
  <sheetData>
    <row r="1" spans="1:8" ht="16.5" customHeight="1" x14ac:dyDescent="0.2">
      <c r="E1" s="20" t="s">
        <v>21</v>
      </c>
    </row>
    <row r="2" spans="1:8" ht="16.5" customHeight="1" x14ac:dyDescent="0.2">
      <c r="E2" s="20" t="s">
        <v>22</v>
      </c>
    </row>
    <row r="3" spans="1:8" ht="16.5" customHeight="1" x14ac:dyDescent="0.2">
      <c r="E3" s="20" t="s">
        <v>23</v>
      </c>
    </row>
    <row r="4" spans="1:8" ht="9.75" customHeight="1" x14ac:dyDescent="0.2">
      <c r="A4" s="21"/>
    </row>
    <row r="5" spans="1:8" ht="14.25" customHeight="1" x14ac:dyDescent="0.2">
      <c r="A5" s="48" t="s">
        <v>24</v>
      </c>
      <c r="B5" s="48"/>
      <c r="C5" s="48"/>
      <c r="D5" s="48"/>
      <c r="E5" s="48"/>
      <c r="F5" s="48"/>
      <c r="G5" s="48"/>
      <c r="H5" s="48"/>
    </row>
    <row r="6" spans="1:8" ht="14.25" customHeight="1" x14ac:dyDescent="0.2">
      <c r="A6" s="49" t="s">
        <v>25</v>
      </c>
      <c r="B6" s="49"/>
      <c r="C6" s="49"/>
      <c r="D6" s="49"/>
      <c r="E6" s="49"/>
      <c r="F6" s="49"/>
      <c r="G6" s="49"/>
      <c r="H6" s="49"/>
    </row>
    <row r="7" spans="1:8" ht="14.25" customHeight="1" x14ac:dyDescent="0.2">
      <c r="A7" s="48" t="s">
        <v>26</v>
      </c>
      <c r="B7" s="48"/>
      <c r="C7" s="48"/>
      <c r="D7" s="48"/>
      <c r="E7" s="48"/>
      <c r="F7" s="48"/>
      <c r="G7" s="48"/>
      <c r="H7" s="48"/>
    </row>
    <row r="8" spans="1:8" ht="14.25" customHeight="1" x14ac:dyDescent="0.2">
      <c r="A8" s="49" t="s">
        <v>27</v>
      </c>
      <c r="B8" s="49"/>
      <c r="C8" s="49"/>
      <c r="D8" s="49"/>
      <c r="E8" s="49"/>
      <c r="F8" s="49"/>
      <c r="G8" s="49"/>
      <c r="H8" s="49"/>
    </row>
    <row r="9" spans="1:8" ht="14.25" customHeight="1" x14ac:dyDescent="0.2">
      <c r="A9" s="50" t="s">
        <v>28</v>
      </c>
      <c r="B9" s="50"/>
      <c r="C9" s="50"/>
      <c r="D9" s="50"/>
      <c r="E9" s="50"/>
      <c r="F9" s="50"/>
      <c r="G9" s="50"/>
      <c r="H9" s="50"/>
    </row>
    <row r="10" spans="1:8" ht="10.5" customHeight="1" thickBot="1" x14ac:dyDescent="0.25">
      <c r="A10" s="22"/>
    </row>
    <row r="11" spans="1:8" ht="11.25" customHeight="1" x14ac:dyDescent="0.2">
      <c r="A11" s="23" t="s">
        <v>10</v>
      </c>
      <c r="B11" s="29" t="s">
        <v>30</v>
      </c>
      <c r="C11" s="26" t="s">
        <v>31</v>
      </c>
      <c r="D11" s="32" t="s">
        <v>34</v>
      </c>
      <c r="E11" s="32" t="s">
        <v>35</v>
      </c>
      <c r="F11" s="32" t="s">
        <v>16</v>
      </c>
      <c r="G11" s="35" t="s">
        <v>36</v>
      </c>
      <c r="H11" s="38" t="s">
        <v>37</v>
      </c>
    </row>
    <row r="12" spans="1:8" ht="11.25" customHeight="1" x14ac:dyDescent="0.2">
      <c r="A12" s="24" t="s">
        <v>29</v>
      </c>
      <c r="B12" s="30"/>
      <c r="C12" s="27" t="s">
        <v>32</v>
      </c>
      <c r="D12" s="33"/>
      <c r="E12" s="33"/>
      <c r="F12" s="33"/>
      <c r="G12" s="36"/>
      <c r="H12" s="39"/>
    </row>
    <row r="13" spans="1:8" ht="11.25" customHeight="1" thickBot="1" x14ac:dyDescent="0.25">
      <c r="A13" s="25"/>
      <c r="B13" s="31"/>
      <c r="C13" s="28" t="s">
        <v>33</v>
      </c>
      <c r="D13" s="34"/>
      <c r="E13" s="34"/>
      <c r="F13" s="34"/>
      <c r="G13" s="37"/>
      <c r="H13" s="40"/>
    </row>
    <row r="14" spans="1:8" ht="17.25" customHeight="1" x14ac:dyDescent="0.2">
      <c r="A14" s="41" t="s">
        <v>38</v>
      </c>
      <c r="B14" s="51" t="s">
        <v>39</v>
      </c>
      <c r="C14" s="43" t="s">
        <v>41</v>
      </c>
      <c r="D14" s="61">
        <v>698</v>
      </c>
      <c r="E14" s="59">
        <v>16</v>
      </c>
      <c r="F14" s="59">
        <v>0</v>
      </c>
      <c r="G14" s="59">
        <f>SUM(E14:F15)</f>
        <v>16</v>
      </c>
      <c r="H14" s="57">
        <v>5</v>
      </c>
    </row>
    <row r="15" spans="1:8" ht="17.25" customHeight="1" thickBot="1" x14ac:dyDescent="0.25">
      <c r="A15" s="42"/>
      <c r="B15" s="52" t="s">
        <v>40</v>
      </c>
      <c r="C15" s="44"/>
      <c r="D15" s="62"/>
      <c r="E15" s="60"/>
      <c r="F15" s="60"/>
      <c r="G15" s="60"/>
      <c r="H15" s="58"/>
    </row>
    <row r="16" spans="1:8" ht="17.25" customHeight="1" x14ac:dyDescent="0.2">
      <c r="A16" s="41" t="s">
        <v>42</v>
      </c>
      <c r="B16" s="51" t="s">
        <v>43</v>
      </c>
      <c r="C16" s="44"/>
      <c r="D16" s="61">
        <v>770</v>
      </c>
      <c r="E16" s="59">
        <v>13</v>
      </c>
      <c r="F16" s="59">
        <v>0</v>
      </c>
      <c r="G16" s="59">
        <f>SUM(E16:F17)</f>
        <v>13</v>
      </c>
      <c r="H16" s="57">
        <v>6</v>
      </c>
    </row>
    <row r="17" spans="1:8" ht="17.25" customHeight="1" thickBot="1" x14ac:dyDescent="0.25">
      <c r="A17" s="42"/>
      <c r="B17" s="52" t="s">
        <v>44</v>
      </c>
      <c r="C17" s="44"/>
      <c r="D17" s="62"/>
      <c r="E17" s="60"/>
      <c r="F17" s="60"/>
      <c r="G17" s="60"/>
      <c r="H17" s="58"/>
    </row>
    <row r="18" spans="1:8" ht="17.25" customHeight="1" x14ac:dyDescent="0.2">
      <c r="A18" s="41" t="s">
        <v>45</v>
      </c>
      <c r="B18" s="51" t="s">
        <v>46</v>
      </c>
      <c r="C18" s="44"/>
      <c r="D18" s="61">
        <v>778</v>
      </c>
      <c r="E18" s="59">
        <v>13</v>
      </c>
      <c r="F18" s="59">
        <v>0</v>
      </c>
      <c r="G18" s="59">
        <f>SUM(E18:F19)</f>
        <v>13</v>
      </c>
      <c r="H18" s="57">
        <v>7</v>
      </c>
    </row>
    <row r="19" spans="1:8" ht="17.25" customHeight="1" thickBot="1" x14ac:dyDescent="0.25">
      <c r="A19" s="42"/>
      <c r="B19" s="52" t="s">
        <v>47</v>
      </c>
      <c r="C19" s="44"/>
      <c r="D19" s="62"/>
      <c r="E19" s="60"/>
      <c r="F19" s="60"/>
      <c r="G19" s="60"/>
      <c r="H19" s="58"/>
    </row>
    <row r="20" spans="1:8" ht="17.25" customHeight="1" x14ac:dyDescent="0.2">
      <c r="A20" s="41" t="s">
        <v>48</v>
      </c>
      <c r="B20" s="51" t="s">
        <v>49</v>
      </c>
      <c r="C20" s="44"/>
      <c r="D20" s="61">
        <v>731</v>
      </c>
      <c r="E20" s="59">
        <v>6</v>
      </c>
      <c r="F20" s="59">
        <v>0</v>
      </c>
      <c r="G20" s="59">
        <f>SUM(E20:F21)</f>
        <v>6</v>
      </c>
      <c r="H20" s="57">
        <v>10</v>
      </c>
    </row>
    <row r="21" spans="1:8" ht="17.25" customHeight="1" thickBot="1" x14ac:dyDescent="0.25">
      <c r="A21" s="42"/>
      <c r="B21" s="52" t="s">
        <v>50</v>
      </c>
      <c r="C21" s="44"/>
      <c r="D21" s="62"/>
      <c r="E21" s="60"/>
      <c r="F21" s="60"/>
      <c r="G21" s="60"/>
      <c r="H21" s="58"/>
    </row>
    <row r="22" spans="1:8" ht="17.25" customHeight="1" x14ac:dyDescent="0.2">
      <c r="A22" s="41" t="s">
        <v>51</v>
      </c>
      <c r="B22" s="51" t="s">
        <v>52</v>
      </c>
      <c r="C22" s="44"/>
      <c r="D22" s="61">
        <v>696</v>
      </c>
      <c r="E22" s="59">
        <v>8</v>
      </c>
      <c r="F22" s="59">
        <v>0</v>
      </c>
      <c r="G22" s="59">
        <f>SUM(E22:F23)</f>
        <v>8</v>
      </c>
      <c r="H22" s="57">
        <v>8</v>
      </c>
    </row>
    <row r="23" spans="1:8" ht="17.25" customHeight="1" thickBot="1" x14ac:dyDescent="0.25">
      <c r="A23" s="42"/>
      <c r="B23" s="52" t="s">
        <v>53</v>
      </c>
      <c r="C23" s="45"/>
      <c r="D23" s="62"/>
      <c r="E23" s="60"/>
      <c r="F23" s="60"/>
      <c r="G23" s="60"/>
      <c r="H23" s="58"/>
    </row>
    <row r="24" spans="1:8" ht="17.25" customHeight="1" x14ac:dyDescent="0.2">
      <c r="A24" s="41" t="s">
        <v>54</v>
      </c>
      <c r="B24" s="51" t="s">
        <v>56</v>
      </c>
      <c r="C24" s="43" t="s">
        <v>58</v>
      </c>
      <c r="D24" s="61">
        <v>913</v>
      </c>
      <c r="E24" s="59">
        <v>20</v>
      </c>
      <c r="F24" s="59">
        <v>3</v>
      </c>
      <c r="G24" s="59">
        <f>SUM(E24:F25)</f>
        <v>23</v>
      </c>
      <c r="H24" s="57">
        <v>3</v>
      </c>
    </row>
    <row r="25" spans="1:8" ht="17.25" customHeight="1" thickBot="1" x14ac:dyDescent="0.25">
      <c r="A25" s="42"/>
      <c r="B25" s="52" t="s">
        <v>57</v>
      </c>
      <c r="C25" s="45"/>
      <c r="D25" s="62"/>
      <c r="E25" s="60"/>
      <c r="F25" s="60"/>
      <c r="G25" s="60"/>
      <c r="H25" s="58"/>
    </row>
    <row r="26" spans="1:8" ht="17.25" customHeight="1" x14ac:dyDescent="0.2">
      <c r="A26" s="41" t="s">
        <v>55</v>
      </c>
      <c r="B26" s="51" t="s">
        <v>60</v>
      </c>
      <c r="C26" s="43" t="s">
        <v>62</v>
      </c>
      <c r="D26" s="61">
        <v>903</v>
      </c>
      <c r="E26" s="59">
        <v>21</v>
      </c>
      <c r="F26" s="59">
        <v>3</v>
      </c>
      <c r="G26" s="59">
        <f>SUM(E26:F27)</f>
        <v>24</v>
      </c>
      <c r="H26" s="57">
        <v>2</v>
      </c>
    </row>
    <row r="27" spans="1:8" ht="17.25" customHeight="1" thickBot="1" x14ac:dyDescent="0.25">
      <c r="A27" s="42"/>
      <c r="B27" s="52" t="s">
        <v>61</v>
      </c>
      <c r="C27" s="45"/>
      <c r="D27" s="62"/>
      <c r="E27" s="60"/>
      <c r="F27" s="60"/>
      <c r="G27" s="60"/>
      <c r="H27" s="58"/>
    </row>
    <row r="28" spans="1:8" ht="17.25" customHeight="1" x14ac:dyDescent="0.2">
      <c r="A28" s="41" t="s">
        <v>59</v>
      </c>
      <c r="B28" s="51" t="s">
        <v>75</v>
      </c>
      <c r="C28" s="43" t="s">
        <v>65</v>
      </c>
      <c r="D28" s="61">
        <v>831</v>
      </c>
      <c r="E28" s="59">
        <v>8</v>
      </c>
      <c r="F28" s="59">
        <v>0</v>
      </c>
      <c r="G28" s="59">
        <f>SUM(E28:F29)</f>
        <v>8</v>
      </c>
      <c r="H28" s="57">
        <v>9</v>
      </c>
    </row>
    <row r="29" spans="1:8" ht="17.25" customHeight="1" thickBot="1" x14ac:dyDescent="0.25">
      <c r="A29" s="42"/>
      <c r="B29" s="52" t="s">
        <v>64</v>
      </c>
      <c r="C29" s="45"/>
      <c r="D29" s="62"/>
      <c r="E29" s="60"/>
      <c r="F29" s="60"/>
      <c r="G29" s="60"/>
      <c r="H29" s="58"/>
    </row>
    <row r="30" spans="1:8" ht="17.25" customHeight="1" x14ac:dyDescent="0.2">
      <c r="A30" s="41" t="s">
        <v>73</v>
      </c>
      <c r="B30" s="51" t="s">
        <v>63</v>
      </c>
      <c r="C30" s="43" t="s">
        <v>68</v>
      </c>
      <c r="D30" s="61">
        <v>661</v>
      </c>
      <c r="E30" s="59">
        <v>19</v>
      </c>
      <c r="F30" s="59">
        <v>0</v>
      </c>
      <c r="G30" s="59">
        <f>SUM(E30:F31)</f>
        <v>19</v>
      </c>
      <c r="H30" s="57">
        <v>4</v>
      </c>
    </row>
    <row r="31" spans="1:8" ht="17.25" customHeight="1" thickBot="1" x14ac:dyDescent="0.25">
      <c r="A31" s="42"/>
      <c r="B31" s="52" t="s">
        <v>67</v>
      </c>
      <c r="C31" s="45"/>
      <c r="D31" s="62"/>
      <c r="E31" s="60"/>
      <c r="F31" s="60"/>
      <c r="G31" s="60"/>
      <c r="H31" s="58"/>
    </row>
    <row r="32" spans="1:8" ht="17.25" customHeight="1" x14ac:dyDescent="0.2">
      <c r="A32" s="41" t="s">
        <v>66</v>
      </c>
      <c r="B32" s="51" t="s">
        <v>69</v>
      </c>
      <c r="C32" s="43" t="s">
        <v>70</v>
      </c>
      <c r="D32" s="61">
        <v>883</v>
      </c>
      <c r="E32" s="59">
        <v>23</v>
      </c>
      <c r="F32" s="59">
        <v>3</v>
      </c>
      <c r="G32" s="59">
        <f t="shared" ref="G32:G33" si="0">SUM(E32:F33)</f>
        <v>26</v>
      </c>
      <c r="H32" s="57">
        <v>1</v>
      </c>
    </row>
    <row r="33" spans="1:8" ht="17.25" customHeight="1" thickBot="1" x14ac:dyDescent="0.25">
      <c r="A33" s="42"/>
      <c r="B33" s="53" t="s">
        <v>76</v>
      </c>
      <c r="C33" s="45"/>
      <c r="D33" s="62"/>
      <c r="E33" s="60"/>
      <c r="F33" s="60"/>
      <c r="G33" s="60"/>
      <c r="H33" s="58"/>
    </row>
    <row r="34" spans="1:8" x14ac:dyDescent="0.2">
      <c r="A34" s="46"/>
    </row>
    <row r="35" spans="1:8" ht="18.75" x14ac:dyDescent="0.2">
      <c r="A35" s="47" t="s">
        <v>72</v>
      </c>
      <c r="E35" s="47" t="s">
        <v>71</v>
      </c>
    </row>
    <row r="38" spans="1:8" ht="16.5" customHeight="1" x14ac:dyDescent="0.2"/>
  </sheetData>
  <mergeCells count="77">
    <mergeCell ref="G32:G33"/>
    <mergeCell ref="H32:H33"/>
    <mergeCell ref="A5:H5"/>
    <mergeCell ref="A6:H6"/>
    <mergeCell ref="A7:H7"/>
    <mergeCell ref="A8:H8"/>
    <mergeCell ref="A9:H9"/>
    <mergeCell ref="A32:A33"/>
    <mergeCell ref="C32:C33"/>
    <mergeCell ref="D32:D33"/>
    <mergeCell ref="E32:E33"/>
    <mergeCell ref="F32:F33"/>
    <mergeCell ref="G28:G29"/>
    <mergeCell ref="H28:H29"/>
    <mergeCell ref="A30:A31"/>
    <mergeCell ref="C30:C31"/>
    <mergeCell ref="D30:D31"/>
    <mergeCell ref="E30:E31"/>
    <mergeCell ref="F30:F31"/>
    <mergeCell ref="G30:G31"/>
    <mergeCell ref="H30:H31"/>
    <mergeCell ref="A28:A29"/>
    <mergeCell ref="C28:C29"/>
    <mergeCell ref="D28:D29"/>
    <mergeCell ref="E28:E29"/>
    <mergeCell ref="F28:F29"/>
    <mergeCell ref="G24:G25"/>
    <mergeCell ref="H24:H25"/>
    <mergeCell ref="A26:A27"/>
    <mergeCell ref="C26:C27"/>
    <mergeCell ref="D26:D27"/>
    <mergeCell ref="E26:E27"/>
    <mergeCell ref="F26:F27"/>
    <mergeCell ref="G26:G27"/>
    <mergeCell ref="H26:H27"/>
    <mergeCell ref="A24:A25"/>
    <mergeCell ref="C24:C25"/>
    <mergeCell ref="D24:D25"/>
    <mergeCell ref="E24:E25"/>
    <mergeCell ref="F24:F25"/>
    <mergeCell ref="H22:H23"/>
    <mergeCell ref="A22:A23"/>
    <mergeCell ref="D22:D23"/>
    <mergeCell ref="E22:E23"/>
    <mergeCell ref="F22:F23"/>
    <mergeCell ref="G22:G23"/>
    <mergeCell ref="H18:H19"/>
    <mergeCell ref="A20:A21"/>
    <mergeCell ref="D20:D21"/>
    <mergeCell ref="E20:E21"/>
    <mergeCell ref="F20:F21"/>
    <mergeCell ref="G20:G21"/>
    <mergeCell ref="H20:H21"/>
    <mergeCell ref="A18:A19"/>
    <mergeCell ref="D18:D19"/>
    <mergeCell ref="E18:E19"/>
    <mergeCell ref="F18:F19"/>
    <mergeCell ref="G18:G19"/>
    <mergeCell ref="D16:D17"/>
    <mergeCell ref="E16:E17"/>
    <mergeCell ref="F16:F17"/>
    <mergeCell ref="G16:G17"/>
    <mergeCell ref="H16:H17"/>
    <mergeCell ref="H11:H13"/>
    <mergeCell ref="A14:A15"/>
    <mergeCell ref="C14:C23"/>
    <mergeCell ref="D14:D15"/>
    <mergeCell ref="E14:E15"/>
    <mergeCell ref="F14:F15"/>
    <mergeCell ref="G14:G15"/>
    <mergeCell ref="H14:H15"/>
    <mergeCell ref="A16:A17"/>
    <mergeCell ref="B11:B13"/>
    <mergeCell ref="D11:D13"/>
    <mergeCell ref="E11:E13"/>
    <mergeCell ref="F11:F13"/>
    <mergeCell ref="G11:G13"/>
  </mergeCells>
  <printOptions horizontalCentered="1" verticalCentered="1"/>
  <pageMargins left="0" right="0" top="0.39370078740157483" bottom="0.39370078740157483" header="0" footer="0"/>
  <pageSetup paperSize="9" scale="94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8"/>
  <sheetViews>
    <sheetView workbookViewId="0">
      <selection activeCell="D14" sqref="D14"/>
    </sheetView>
  </sheetViews>
  <sheetFormatPr defaultColWidth="11.42578125" defaultRowHeight="12.75" x14ac:dyDescent="0.2"/>
  <cols>
    <col min="4" max="4" width="16" customWidth="1"/>
  </cols>
  <sheetData>
    <row r="1" spans="2:4" x14ac:dyDescent="0.2">
      <c r="D1" t="s">
        <v>16</v>
      </c>
    </row>
    <row r="2" spans="2:4" x14ac:dyDescent="0.2">
      <c r="B2" s="17" t="str">
        <f>Лист2!E3</f>
        <v>Робот 1</v>
      </c>
      <c r="C2" s="18" t="str">
        <f>B2</f>
        <v>Робот 1</v>
      </c>
      <c r="D2" s="18" t="s">
        <v>2</v>
      </c>
    </row>
    <row r="3" spans="2:4" x14ac:dyDescent="0.2">
      <c r="B3" s="17" t="str">
        <f>Лист2!E4</f>
        <v>Робот 2</v>
      </c>
      <c r="C3" s="18"/>
      <c r="D3" s="18"/>
    </row>
    <row r="4" spans="2:4" x14ac:dyDescent="0.2">
      <c r="B4" s="17" t="str">
        <f>Лист2!E5</f>
        <v>Робот 3</v>
      </c>
      <c r="C4" s="18" t="s">
        <v>2</v>
      </c>
      <c r="D4" s="18"/>
    </row>
    <row r="5" spans="2:4" x14ac:dyDescent="0.2">
      <c r="B5" s="17" t="str">
        <f>Лист2!E6</f>
        <v>Робот 4</v>
      </c>
      <c r="C5" s="18"/>
      <c r="D5" s="18"/>
    </row>
    <row r="7" spans="2:4" x14ac:dyDescent="0.2">
      <c r="C7" s="17">
        <v>2</v>
      </c>
      <c r="D7" s="19">
        <v>4</v>
      </c>
    </row>
    <row r="8" spans="2:4" x14ac:dyDescent="0.2">
      <c r="C8" s="8">
        <v>4</v>
      </c>
      <c r="D8" s="19"/>
    </row>
  </sheetData>
  <mergeCells count="4">
    <mergeCell ref="C2:C3"/>
    <mergeCell ref="C4:C5"/>
    <mergeCell ref="D2:D5"/>
    <mergeCell ref="D7:D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opLeftCell="A4" workbookViewId="0">
      <selection activeCell="B12" sqref="B12"/>
    </sheetView>
  </sheetViews>
  <sheetFormatPr defaultColWidth="11.42578125" defaultRowHeight="12.75" x14ac:dyDescent="0.2"/>
  <cols>
    <col min="2" max="2" width="29.85546875" customWidth="1"/>
    <col min="5" max="5" width="33.28515625" customWidth="1"/>
  </cols>
  <sheetData>
    <row r="1" spans="1:5" ht="26.25" x14ac:dyDescent="0.4">
      <c r="A1" s="16" t="s">
        <v>17</v>
      </c>
      <c r="D1" s="16" t="s">
        <v>15</v>
      </c>
    </row>
    <row r="2" spans="1:5" s="9" customFormat="1" ht="26.1" customHeight="1" x14ac:dyDescent="0.2">
      <c r="A2" s="2" t="s">
        <v>10</v>
      </c>
      <c r="B2" s="2" t="s">
        <v>9</v>
      </c>
      <c r="D2" s="2" t="s">
        <v>10</v>
      </c>
      <c r="E2" s="2" t="s">
        <v>9</v>
      </c>
    </row>
    <row r="3" spans="1:5" s="9" customFormat="1" ht="26.1" customHeight="1" x14ac:dyDescent="0.2">
      <c r="A3" s="2">
        <v>1</v>
      </c>
      <c r="B3" s="54" t="str">
        <f>Лист1!B14 &amp;" "&amp;Лист1!B15</f>
        <v>Лашкевич Андрей Прохоров Ростислав</v>
      </c>
      <c r="D3" s="2">
        <v>1</v>
      </c>
      <c r="E3" s="10" t="s">
        <v>0</v>
      </c>
    </row>
    <row r="4" spans="1:5" s="9" customFormat="1" ht="26.1" customHeight="1" x14ac:dyDescent="0.2">
      <c r="A4" s="2">
        <v>2</v>
      </c>
      <c r="B4" s="54" t="str">
        <f>Лист1!B16 &amp;" "&amp;Лист1!B17</f>
        <v>Секретарь Степан Крицкий Максим</v>
      </c>
      <c r="D4" s="2">
        <v>2</v>
      </c>
      <c r="E4" s="10" t="s">
        <v>1</v>
      </c>
    </row>
    <row r="5" spans="1:5" s="9" customFormat="1" ht="26.1" customHeight="1" x14ac:dyDescent="0.2">
      <c r="A5" s="2">
        <v>3</v>
      </c>
      <c r="B5" s="54" t="str">
        <f>Лист1!B18 &amp;" "&amp;Лист1!B19</f>
        <v>Каленков Глеб Сухоруков Михаил</v>
      </c>
      <c r="D5" s="2">
        <v>3</v>
      </c>
      <c r="E5" s="10" t="s">
        <v>2</v>
      </c>
    </row>
    <row r="6" spans="1:5" s="9" customFormat="1" ht="26.1" customHeight="1" x14ac:dyDescent="0.2">
      <c r="A6" s="2">
        <v>4</v>
      </c>
      <c r="B6" s="54" t="str">
        <f>Лист1!B20 &amp;" "&amp;Лист1!B21</f>
        <v>Цыбин Макар Швайбович Михаил</v>
      </c>
      <c r="D6" s="2">
        <v>4</v>
      </c>
      <c r="E6" s="10" t="s">
        <v>3</v>
      </c>
    </row>
    <row r="7" spans="1:5" s="9" customFormat="1" ht="26.1" customHeight="1" x14ac:dyDescent="0.2">
      <c r="A7" s="2">
        <v>5</v>
      </c>
      <c r="B7" s="54" t="str">
        <f>Лист1!B22 &amp;" "&amp;Лист1!B23</f>
        <v>Саттаров Иван Гребенников Ярослав</v>
      </c>
      <c r="D7" s="2">
        <v>5</v>
      </c>
      <c r="E7" s="10" t="s">
        <v>4</v>
      </c>
    </row>
    <row r="8" spans="1:5" s="9" customFormat="1" ht="26.1" customHeight="1" x14ac:dyDescent="0.2">
      <c r="A8" s="2">
        <v>6</v>
      </c>
      <c r="B8" s="54" t="str">
        <f>Лист1!B24 &amp;" "&amp;Лист1!B25</f>
        <v>Сорока Роман  Романов Александр</v>
      </c>
      <c r="D8" s="2">
        <v>6</v>
      </c>
      <c r="E8" s="10" t="s">
        <v>5</v>
      </c>
    </row>
    <row r="9" spans="1:5" s="9" customFormat="1" ht="26.1" customHeight="1" x14ac:dyDescent="0.2">
      <c r="A9" s="2">
        <v>7</v>
      </c>
      <c r="B9" s="54" t="str">
        <f>Лист1!B26 &amp;" "&amp;Лист1!B27</f>
        <v>Нестерович Захар Германчук Иван</v>
      </c>
      <c r="D9" s="2">
        <v>7</v>
      </c>
      <c r="E9" s="10" t="s">
        <v>6</v>
      </c>
    </row>
    <row r="10" spans="1:5" s="9" customFormat="1" ht="26.1" customHeight="1" x14ac:dyDescent="0.2">
      <c r="A10" s="2">
        <v>8</v>
      </c>
      <c r="B10" s="54" t="str">
        <f>Лист1!B28&amp;" "&amp;Лист1!B29</f>
        <v>Кольцов Никита Костенкова Анна</v>
      </c>
      <c r="D10" s="2">
        <v>8</v>
      </c>
      <c r="E10" s="10" t="s">
        <v>7</v>
      </c>
    </row>
    <row r="11" spans="1:5" ht="30" x14ac:dyDescent="0.2">
      <c r="A11" s="2">
        <v>9</v>
      </c>
      <c r="B11" s="54" t="str">
        <f>Лист1!B30&amp;" "&amp;Лист1!B31</f>
        <v>Матах Глеб  Богданов Михаил</v>
      </c>
      <c r="D11" s="2">
        <v>9</v>
      </c>
      <c r="E11" s="10" t="s">
        <v>18</v>
      </c>
    </row>
    <row r="12" spans="1:5" ht="30" x14ac:dyDescent="0.2">
      <c r="A12" s="2">
        <v>10</v>
      </c>
      <c r="B12" s="54" t="str">
        <f>Лист1!B32&amp;" "&amp;Лист1!B33</f>
        <v>Исаченко Вячеслав  Иванчиков Григорий</v>
      </c>
      <c r="D12" s="2">
        <v>10</v>
      </c>
      <c r="E12" s="10" t="s">
        <v>19</v>
      </c>
    </row>
    <row r="13" spans="1:5" ht="18.75" x14ac:dyDescent="0.2">
      <c r="D13" s="2">
        <v>11</v>
      </c>
      <c r="E13" s="10" t="s">
        <v>20</v>
      </c>
    </row>
    <row r="16" spans="1:5" x14ac:dyDescent="0.2">
      <c r="D16">
        <f>C22/60</f>
        <v>2.75</v>
      </c>
    </row>
    <row r="19" spans="2:3" ht="18.75" x14ac:dyDescent="0.3">
      <c r="B19" s="11" t="s">
        <v>11</v>
      </c>
      <c r="C19" s="12">
        <v>11</v>
      </c>
    </row>
    <row r="20" spans="2:3" ht="18.75" x14ac:dyDescent="0.3">
      <c r="B20" s="11" t="s">
        <v>12</v>
      </c>
      <c r="C20" s="12">
        <f>FACT(C19)/2/FACT(C19-2)</f>
        <v>55</v>
      </c>
    </row>
    <row r="21" spans="2:3" ht="32.25" x14ac:dyDescent="0.3">
      <c r="B21" s="11" t="s">
        <v>13</v>
      </c>
      <c r="C21" s="12">
        <v>3</v>
      </c>
    </row>
    <row r="22" spans="2:3" ht="18.75" x14ac:dyDescent="0.3">
      <c r="B22" s="13" t="s">
        <v>14</v>
      </c>
      <c r="C22" s="14">
        <f>C21*C20</f>
        <v>165</v>
      </c>
    </row>
  </sheetData>
  <phoneticPr fontId="1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"/>
  <sheetViews>
    <sheetView zoomScale="55" zoomScaleNormal="55" zoomScalePageLayoutView="125" workbookViewId="0">
      <selection activeCell="M3" sqref="M3:M12"/>
    </sheetView>
  </sheetViews>
  <sheetFormatPr defaultColWidth="10.85546875" defaultRowHeight="54" customHeight="1" x14ac:dyDescent="0.25"/>
  <cols>
    <col min="1" max="1" width="10.85546875" style="1"/>
    <col min="2" max="2" width="20.85546875" style="6" customWidth="1"/>
    <col min="3" max="12" width="20.85546875" style="1" customWidth="1"/>
    <col min="13" max="13" width="9.42578125" style="1" customWidth="1"/>
    <col min="14" max="14" width="14" style="1" customWidth="1"/>
    <col min="15" max="16384" width="10.85546875" style="1"/>
  </cols>
  <sheetData>
    <row r="1" spans="1:14" ht="54" customHeight="1" x14ac:dyDescent="0.25"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</row>
    <row r="2" spans="1:14" ht="54" customHeight="1" x14ac:dyDescent="0.3">
      <c r="B2" s="4">
        <v>0</v>
      </c>
      <c r="C2" s="5" t="str">
        <f>B3</f>
        <v>Лашкевич Андрей Прохоров Ростислав</v>
      </c>
      <c r="D2" s="5" t="str">
        <f>B4</f>
        <v>Секретарь Степан Крицкий Максим</v>
      </c>
      <c r="E2" s="5" t="str">
        <f>B5</f>
        <v>Каленков Глеб Сухоруков Михаил</v>
      </c>
      <c r="F2" s="5" t="str">
        <f>B6</f>
        <v>Цыбин Макар Швайбович Михаил</v>
      </c>
      <c r="G2" s="5" t="str">
        <f>B7</f>
        <v>Саттаров Иван Гребенников Ярослав</v>
      </c>
      <c r="H2" s="5" t="str">
        <f>B8</f>
        <v>Сорока Роман  Романов Александр</v>
      </c>
      <c r="I2" s="5" t="str">
        <f>B9</f>
        <v>Нестерович Захар Германчук Иван</v>
      </c>
      <c r="J2" s="5" t="str">
        <f>B10</f>
        <v>Кольцов Никита Костенкова Анна</v>
      </c>
      <c r="K2" s="5" t="str">
        <f>B11</f>
        <v>Матах Глеб  Богданов Михаил</v>
      </c>
      <c r="L2" s="5" t="str">
        <f>B12</f>
        <v>Исаченко Вячеслав  Иванчиков Григорий</v>
      </c>
      <c r="M2" s="55" t="s">
        <v>8</v>
      </c>
      <c r="N2" s="65" t="s">
        <v>74</v>
      </c>
    </row>
    <row r="3" spans="1:14" ht="54" customHeight="1" x14ac:dyDescent="0.5">
      <c r="A3" s="56">
        <v>1</v>
      </c>
      <c r="B3" s="5" t="str">
        <f>Лист2!B3</f>
        <v>Лашкевич Андрей Прохоров Ростислав</v>
      </c>
      <c r="C3" s="3">
        <v>0</v>
      </c>
      <c r="D3" s="15">
        <v>3</v>
      </c>
      <c r="E3" s="15">
        <v>0</v>
      </c>
      <c r="F3" s="15">
        <v>3</v>
      </c>
      <c r="G3" s="15">
        <v>1</v>
      </c>
      <c r="H3" s="15">
        <v>0</v>
      </c>
      <c r="I3" s="15">
        <v>3</v>
      </c>
      <c r="J3" s="15">
        <v>3</v>
      </c>
      <c r="K3" s="15">
        <v>3</v>
      </c>
      <c r="L3" s="15">
        <v>0</v>
      </c>
      <c r="M3" s="7">
        <f>SUM(C3:L3)</f>
        <v>16</v>
      </c>
      <c r="N3" s="66">
        <v>5</v>
      </c>
    </row>
    <row r="4" spans="1:14" ht="54" customHeight="1" x14ac:dyDescent="0.5">
      <c r="A4" s="56">
        <v>2</v>
      </c>
      <c r="B4" s="5" t="str">
        <f>Лист2!B4</f>
        <v>Секретарь Степан Крицкий Максим</v>
      </c>
      <c r="C4" s="15">
        <v>0</v>
      </c>
      <c r="D4" s="3">
        <v>0</v>
      </c>
      <c r="E4" s="15">
        <v>3</v>
      </c>
      <c r="F4" s="15">
        <v>3</v>
      </c>
      <c r="G4" s="15">
        <v>3</v>
      </c>
      <c r="H4" s="15">
        <v>0</v>
      </c>
      <c r="I4" s="15">
        <v>0</v>
      </c>
      <c r="J4" s="15">
        <v>0</v>
      </c>
      <c r="K4" s="15">
        <v>1</v>
      </c>
      <c r="L4" s="15">
        <v>3</v>
      </c>
      <c r="M4" s="7">
        <f>SUM(C4:L4)</f>
        <v>13</v>
      </c>
      <c r="N4" s="66">
        <v>6</v>
      </c>
    </row>
    <row r="5" spans="1:14" ht="54" customHeight="1" x14ac:dyDescent="0.5">
      <c r="A5" s="56">
        <v>3</v>
      </c>
      <c r="B5" s="5" t="str">
        <f>Лист2!B5</f>
        <v>Каленков Глеб Сухоруков Михаил</v>
      </c>
      <c r="C5" s="15">
        <v>3</v>
      </c>
      <c r="D5" s="15">
        <v>0</v>
      </c>
      <c r="E5" s="3">
        <v>0</v>
      </c>
      <c r="F5" s="15">
        <v>3</v>
      </c>
      <c r="G5" s="15">
        <v>1</v>
      </c>
      <c r="H5" s="15">
        <v>3</v>
      </c>
      <c r="I5" s="15">
        <v>0</v>
      </c>
      <c r="J5" s="15">
        <v>3</v>
      </c>
      <c r="K5" s="15">
        <v>0</v>
      </c>
      <c r="L5" s="15">
        <v>0</v>
      </c>
      <c r="M5" s="7">
        <f>SUM(C5:L5)</f>
        <v>13</v>
      </c>
      <c r="N5" s="66">
        <v>7</v>
      </c>
    </row>
    <row r="6" spans="1:14" ht="54" customHeight="1" x14ac:dyDescent="0.5">
      <c r="A6" s="56">
        <v>4</v>
      </c>
      <c r="B6" s="5" t="str">
        <f>Лист2!B6</f>
        <v>Цыбин Макар Швайбович Михаил</v>
      </c>
      <c r="C6" s="15">
        <v>0</v>
      </c>
      <c r="D6" s="15">
        <v>1</v>
      </c>
      <c r="E6" s="15">
        <v>0</v>
      </c>
      <c r="F6" s="3">
        <v>0</v>
      </c>
      <c r="G6" s="15">
        <v>1</v>
      </c>
      <c r="H6" s="15">
        <v>0</v>
      </c>
      <c r="I6" s="15">
        <v>0</v>
      </c>
      <c r="J6" s="15">
        <v>3</v>
      </c>
      <c r="K6" s="15">
        <v>1</v>
      </c>
      <c r="L6" s="15">
        <v>0</v>
      </c>
      <c r="M6" s="7">
        <f>SUM(C6:L6)</f>
        <v>6</v>
      </c>
      <c r="N6" s="66">
        <v>10</v>
      </c>
    </row>
    <row r="7" spans="1:14" ht="54" customHeight="1" x14ac:dyDescent="0.5">
      <c r="A7" s="56">
        <v>5</v>
      </c>
      <c r="B7" s="5" t="str">
        <f>Лист2!B7</f>
        <v>Саттаров Иван Гребенников Ярослав</v>
      </c>
      <c r="C7" s="15">
        <v>3</v>
      </c>
      <c r="D7" s="15">
        <v>0</v>
      </c>
      <c r="E7" s="15">
        <v>3</v>
      </c>
      <c r="F7" s="15">
        <v>0</v>
      </c>
      <c r="G7" s="3">
        <v>0</v>
      </c>
      <c r="H7" s="15">
        <v>0</v>
      </c>
      <c r="I7" s="15">
        <v>1</v>
      </c>
      <c r="J7" s="15">
        <v>1</v>
      </c>
      <c r="K7" s="15">
        <v>0</v>
      </c>
      <c r="L7" s="15">
        <v>0</v>
      </c>
      <c r="M7" s="7">
        <f>SUM(C7:L7)</f>
        <v>8</v>
      </c>
      <c r="N7" s="66">
        <v>8</v>
      </c>
    </row>
    <row r="8" spans="1:14" ht="54" customHeight="1" x14ac:dyDescent="0.5">
      <c r="A8" s="56">
        <v>6</v>
      </c>
      <c r="B8" s="5" t="str">
        <f>Лист2!B8</f>
        <v>Сорока Роман  Романов Александр</v>
      </c>
      <c r="C8" s="15">
        <v>3</v>
      </c>
      <c r="D8" s="15">
        <v>3</v>
      </c>
      <c r="E8" s="15">
        <v>1</v>
      </c>
      <c r="F8" s="15">
        <v>3</v>
      </c>
      <c r="G8" s="15">
        <v>3</v>
      </c>
      <c r="H8" s="3">
        <v>0</v>
      </c>
      <c r="I8" s="15">
        <v>3</v>
      </c>
      <c r="J8" s="15">
        <v>3</v>
      </c>
      <c r="K8" s="15">
        <v>1</v>
      </c>
      <c r="L8" s="15">
        <v>0</v>
      </c>
      <c r="M8" s="63">
        <f>SUM(C8:L8)</f>
        <v>20</v>
      </c>
      <c r="N8" s="66">
        <v>3</v>
      </c>
    </row>
    <row r="9" spans="1:14" ht="54" customHeight="1" x14ac:dyDescent="0.5">
      <c r="A9" s="56">
        <v>7</v>
      </c>
      <c r="B9" s="5" t="str">
        <f>Лист2!B9</f>
        <v>Нестерович Захар Германчук Иван</v>
      </c>
      <c r="C9" s="15">
        <v>0</v>
      </c>
      <c r="D9" s="15">
        <v>3</v>
      </c>
      <c r="E9" s="15">
        <v>3</v>
      </c>
      <c r="F9" s="15">
        <v>3</v>
      </c>
      <c r="G9" s="15">
        <v>3</v>
      </c>
      <c r="H9" s="15">
        <v>0</v>
      </c>
      <c r="I9" s="3">
        <v>0</v>
      </c>
      <c r="J9" s="15">
        <v>3</v>
      </c>
      <c r="K9" s="15">
        <v>3</v>
      </c>
      <c r="L9" s="15">
        <v>3</v>
      </c>
      <c r="M9" s="63">
        <f>SUM(C9:L9)</f>
        <v>21</v>
      </c>
      <c r="N9" s="66">
        <v>2</v>
      </c>
    </row>
    <row r="10" spans="1:14" ht="54" customHeight="1" x14ac:dyDescent="0.5">
      <c r="A10" s="56">
        <v>8</v>
      </c>
      <c r="B10" s="5" t="str">
        <f>Лист2!B10</f>
        <v>Кольцов Никита Костенкова Анна</v>
      </c>
      <c r="C10" s="15">
        <v>1</v>
      </c>
      <c r="D10" s="15">
        <v>3</v>
      </c>
      <c r="E10" s="15">
        <v>0</v>
      </c>
      <c r="F10" s="15">
        <v>0</v>
      </c>
      <c r="G10" s="15">
        <v>3</v>
      </c>
      <c r="H10" s="15">
        <v>0</v>
      </c>
      <c r="I10" s="15">
        <v>0</v>
      </c>
      <c r="J10" s="3">
        <v>0</v>
      </c>
      <c r="K10" s="15">
        <v>0</v>
      </c>
      <c r="L10" s="15">
        <v>1</v>
      </c>
      <c r="M10" s="7">
        <f>SUM(C10:L10)</f>
        <v>8</v>
      </c>
      <c r="N10" s="66">
        <v>9</v>
      </c>
    </row>
    <row r="11" spans="1:14" ht="54" customHeight="1" x14ac:dyDescent="0.5">
      <c r="A11" s="56">
        <v>9</v>
      </c>
      <c r="B11" s="5" t="str">
        <f>Лист2!B11</f>
        <v>Матах Глеб  Богданов Михаил</v>
      </c>
      <c r="C11" s="15">
        <v>1</v>
      </c>
      <c r="D11" s="15">
        <v>3</v>
      </c>
      <c r="E11" s="15">
        <v>3</v>
      </c>
      <c r="F11" s="15">
        <v>0</v>
      </c>
      <c r="G11" s="15">
        <v>3</v>
      </c>
      <c r="H11" s="15">
        <v>3</v>
      </c>
      <c r="I11" s="15">
        <v>0</v>
      </c>
      <c r="J11" s="64">
        <v>3</v>
      </c>
      <c r="K11" s="3">
        <v>0</v>
      </c>
      <c r="L11" s="15">
        <v>3</v>
      </c>
      <c r="M11" s="7">
        <f>SUM(C11:L11)</f>
        <v>19</v>
      </c>
      <c r="N11" s="66">
        <v>4</v>
      </c>
    </row>
    <row r="12" spans="1:14" ht="54" customHeight="1" x14ac:dyDescent="0.5">
      <c r="A12" s="56">
        <v>10</v>
      </c>
      <c r="B12" s="5" t="str">
        <f>Лист2!B12</f>
        <v>Исаченко Вячеслав  Иванчиков Григорий</v>
      </c>
      <c r="C12" s="15">
        <v>3</v>
      </c>
      <c r="D12" s="15">
        <v>3</v>
      </c>
      <c r="E12" s="15">
        <v>3</v>
      </c>
      <c r="F12" s="15">
        <v>3</v>
      </c>
      <c r="G12" s="15">
        <v>3</v>
      </c>
      <c r="H12" s="15">
        <v>3</v>
      </c>
      <c r="I12" s="15">
        <v>1</v>
      </c>
      <c r="J12" s="15">
        <v>3</v>
      </c>
      <c r="K12" s="15">
        <v>1</v>
      </c>
      <c r="L12" s="3">
        <v>0</v>
      </c>
      <c r="M12" s="63">
        <f>SUM(C12:L12)</f>
        <v>23</v>
      </c>
      <c r="N12" s="66">
        <v>1</v>
      </c>
    </row>
  </sheetData>
  <sortState xmlns:xlrd2="http://schemas.microsoft.com/office/spreadsheetml/2017/richdata2" ref="A3:N12">
    <sortCondition ref="A3:A12"/>
  </sortState>
  <printOptions horizontalCentered="1" verticalCentered="1"/>
  <pageMargins left="0.23622047244094491" right="0.23622047244094491" top="0.23622047244094491" bottom="0.23622047244094491" header="0" footer="0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Лист3</vt:lpstr>
      <vt:lpstr>Лист2</vt:lpstr>
      <vt:lpstr>Круг</vt:lpstr>
      <vt:lpstr>Лист1!_Hlk118403681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Васильев</dc:creator>
  <cp:lastModifiedBy>User</cp:lastModifiedBy>
  <cp:lastPrinted>2023-10-29T14:22:02Z</cp:lastPrinted>
  <dcterms:created xsi:type="dcterms:W3CDTF">2012-06-01T11:49:46Z</dcterms:created>
  <dcterms:modified xsi:type="dcterms:W3CDTF">2023-10-29T14:22:06Z</dcterms:modified>
</cp:coreProperties>
</file>